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<sst xmlns="http://schemas.openxmlformats.org/spreadsheetml/2006/main" count="914" uniqueCount="841">
  <si>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</si>
  <si>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</si>
  <si>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</si>
  <si>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</si>
  <si>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</si>
  <si>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</si>
  <si>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</si>
  <si>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</si>
  <si>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</si>
  <si>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</si>
  <si>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</si>
  <si>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</si>
  <si>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</si>
  <si>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</si>
  <si>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</si>
  <si>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</si>
  <si>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</si>
  <si>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</si>
  <si>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</si>
  <si>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</si>
  <si>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</si>
  <si>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</si>
  <si>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</si>
  <si>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</si>
  <si>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</si>
  <si>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</si>
  <si>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</si>
  <si>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</si>
  <si>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</si>
  <si>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</si>
  <si>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</si>
  <si>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</si>
  <si>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</si>
  <si>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</si>
  <si>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</si>
  <si>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</si>
  <si>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</si>
  <si>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</si>
  <si>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</si>
  <si>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</si>
  <si>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</si>
  <si>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</si>
  <si>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</si>
  <si>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</si>
  <si>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</si>
  <si>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</si>
  <si>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</si>
  <si>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</si>
  <si>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</si>
  <si>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</si>
  <si>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</si>
  <si>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</si>
  <si>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</si>
  <si>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</si>
  <si>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</si>
  <si>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</si>
  <si>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</si>
  <si>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</si>
  <si>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</si>
  <si>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</si>
  <si>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</si>
  <si>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</si>
  <si>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</si>
  <si>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</si>
  <si>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</si>
  <si>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</si>
  <si>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</si>
  <si>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</si>
  <si>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</si>
  <si>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</si>
  <si>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</si>
  <si>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</si>
  <si>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</si>
  <si>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</si>
  <si>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</si>
  <si>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</si>
  <si>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</si>
  <si>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</si>
  <si>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</si>
  <si>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</si>
  <si>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</si>
  <si>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</si>
  <si>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</si>
  <si>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</si>
  <si>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</si>
  <si>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</si>
  <si>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</si>
  <si>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</si>
  <si>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</si>
  <si>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</si>
  <si>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</si>
  <si>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</si>
  <si>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</si>
  <si>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</si>
  <si>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</si>
  <si>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</si>
  <si>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</si>
  <si>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</si>
  <si>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</si>
  <si>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</si>
  <si>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</si>
  <si>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</si>
  <si>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</si>
  <si>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</si>
  <si>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</si>
  <si>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</si>
  <si>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</si>
  <si>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</si>
  <si>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</si>
  <si>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</si>
  <si>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</si>
  <si>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</si>
  <si>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</si>
  <si>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</si>
  <si>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</si>
  <si>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</si>
  <si>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</si>
  <si>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</si>
  <si>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</si>
  <si>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</si>
  <si>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</si>
  <si>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</si>
  <si>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</si>
  <si>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</si>
  <si>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</si>
  <si>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</si>
  <si>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</si>
  <si>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</si>
  <si>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</si>
  <si>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</si>
  <si>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</si>
  <si>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</si>
  <si>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</si>
  <si>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</si>
  <si>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</si>
  <si>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</si>
  <si>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</si>
  <si>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</si>
  <si>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</si>
  <si>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</si>
  <si>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</si>
  <si>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</si>
  <si>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</si>
  <si>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</si>
  <si>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</si>
  <si>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</si>
  <si>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</si>
  <si>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</si>
  <si>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</si>
  <si>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</si>
  <si>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</si>
  <si>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</si>
  <si>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</si>
  <si>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</si>
  <si>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</si>
  <si>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</si>
  <si>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</si>
  <si>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</si>
  <si>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</si>
  <si>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</si>
  <si>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</si>
  <si>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</si>
  <si>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</si>
  <si>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</si>
  <si>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</si>
  <si>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</si>
  <si>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</si>
  <si>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</si>
  <si>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</si>
  <si>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</si>
  <si>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</si>
  <si>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</si>
  <si>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</si>
  <si>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</si>
  <si>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</si>
  <si>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</si>
  <si>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</si>
  <si>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</si>
  <si>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</si>
  <si>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</si>
  <si>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</si>
  <si>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</si>
  <si>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</si>
  <si>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</si>
  <si>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</si>
  <si>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</si>
  <si>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</si>
  <si>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</si>
  <si>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</si>
  <si>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</si>
  <si>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</si>
  <si>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Надійшло станом на 21.07.2015</t>
  </si>
  <si>
    <t>Профінансовано на 21.07.2015</t>
  </si>
  <si>
    <t>Залишок коштів на рахунку на 21.07.2015</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</si>
  <si>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</si>
  <si>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</si>
  <si>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</si>
  <si>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</si>
  <si>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</si>
  <si>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</si>
  <si>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</si>
  <si>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</si>
  <si>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</si>
  <si>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</si>
  <si>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</si>
  <si>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</si>
  <si>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</si>
  <si>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</si>
  <si>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</si>
  <si>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</si>
  <si>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</si>
  <si>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</si>
  <si>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</si>
  <si>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</si>
  <si>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</si>
  <si>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</si>
  <si>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</si>
  <si>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</si>
  <si>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</si>
  <si>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</si>
  <si>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</si>
  <si>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</si>
  <si>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</si>
  <si>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</si>
  <si>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</si>
  <si>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3131-1389929,8
3210-110070,2</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</si>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</sst>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B13" sqref="B1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526</v>
      </c>
      <c r="B2" s="293" t="s">
        <v>527</v>
      </c>
      <c r="C2" s="294"/>
      <c r="D2" s="294"/>
      <c r="E2" s="294"/>
      <c r="F2" s="294"/>
      <c r="G2" s="294"/>
      <c r="H2" s="294"/>
      <c r="I2" s="295"/>
      <c r="J2" s="157" t="s">
        <v>528</v>
      </c>
      <c r="K2" s="155" t="s">
        <v>529</v>
      </c>
      <c r="L2" s="155" t="s">
        <v>530</v>
      </c>
      <c r="M2" s="158" t="s">
        <v>531</v>
      </c>
      <c r="N2" s="158" t="s">
        <v>532</v>
      </c>
      <c r="O2" s="158" t="s">
        <v>533</v>
      </c>
      <c r="P2" s="158" t="s">
        <v>534</v>
      </c>
      <c r="Q2" s="158" t="s">
        <v>535</v>
      </c>
      <c r="R2" s="158" t="s">
        <v>536</v>
      </c>
      <c r="S2" s="158" t="s">
        <v>537</v>
      </c>
      <c r="T2" s="158" t="s">
        <v>538</v>
      </c>
      <c r="U2" s="158" t="s">
        <v>539</v>
      </c>
      <c r="V2" s="158" t="s">
        <v>540</v>
      </c>
      <c r="W2" s="159" t="s">
        <v>191</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43</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83.51+3.37+3.94+14.17+14.17+14.17+33333.33+6.44+1.49+15.16+7.14+5.34+4.99+58202.17+2.92+2.87+2.1+1.89+2.24+13.02+1.33+102221.53+3.57+1.68+4.5+6.18+0.95+2.5+10.2+4.96+1.09+5.88+6.14+340690.12+6.14+58258.03</f>
        <v>592959.2300000001</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756</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1984185.93+2150+50146.77+44775.5+6558+379691.64+45636.88+645446.65+24212.89+74276+5759+43525</f>
        <v>3306364.26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757</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541</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5717741.71</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758</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759</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413000+155339+2371.2+5000+68000+7700+25000+5532.8+107705.3</f>
        <v>789648.3</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781</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542</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52664915.769999996</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543</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193</v>
      </c>
      <c r="C12" s="297"/>
      <c r="D12" s="297"/>
      <c r="E12" s="297"/>
      <c r="F12" s="297"/>
      <c r="G12" s="297"/>
      <c r="H12" s="297"/>
      <c r="I12" s="298"/>
      <c r="J12" s="176">
        <f>J11+W10-W771</f>
        <v>147243370.64999998</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236</v>
      </c>
      <c r="C14" s="197" t="s">
        <v>229</v>
      </c>
      <c r="D14" s="197" t="s">
        <v>36</v>
      </c>
      <c r="E14" s="198" t="s">
        <v>690</v>
      </c>
      <c r="F14" s="198" t="s">
        <v>231</v>
      </c>
      <c r="G14" s="198" t="s">
        <v>232</v>
      </c>
      <c r="H14" s="198" t="s">
        <v>233</v>
      </c>
      <c r="I14" s="198" t="s">
        <v>237</v>
      </c>
      <c r="J14" s="199" t="s">
        <v>722</v>
      </c>
      <c r="K14" s="200" t="s">
        <v>45</v>
      </c>
      <c r="L14" s="200" t="s">
        <v>46</v>
      </c>
      <c r="M14" s="200" t="s">
        <v>47</v>
      </c>
      <c r="N14" s="200" t="s">
        <v>48</v>
      </c>
      <c r="O14" s="200" t="s">
        <v>49</v>
      </c>
      <c r="P14" s="200" t="s">
        <v>50</v>
      </c>
      <c r="Q14" s="200" t="s">
        <v>51</v>
      </c>
      <c r="R14" s="200" t="s">
        <v>52</v>
      </c>
      <c r="S14" s="200" t="s">
        <v>53</v>
      </c>
      <c r="T14" s="200" t="s">
        <v>54</v>
      </c>
      <c r="U14" s="200" t="s">
        <v>55</v>
      </c>
      <c r="V14" s="200" t="s">
        <v>56</v>
      </c>
      <c r="W14" s="200" t="s">
        <v>192</v>
      </c>
      <c r="X14" s="200" t="s">
        <v>544</v>
      </c>
    </row>
    <row r="15" spans="1:24" s="8" customFormat="1" ht="15.75">
      <c r="A15" s="7"/>
      <c r="B15" s="201"/>
      <c r="C15" s="202"/>
      <c r="D15" s="335" t="s">
        <v>114</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230</v>
      </c>
      <c r="C16" s="337" t="s">
        <v>228</v>
      </c>
      <c r="D16" s="318" t="s">
        <v>167</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168</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395</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396</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397</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398</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142</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143</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144</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399</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693</v>
      </c>
      <c r="C26" s="327" t="s">
        <v>113</v>
      </c>
      <c r="D26" s="316" t="s">
        <v>702</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397</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400</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230</v>
      </c>
      <c r="C29" s="354" t="s">
        <v>228</v>
      </c>
      <c r="D29" s="318" t="s">
        <v>167</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226</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401</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376</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377</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295</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6424800.12</v>
      </c>
      <c r="X34" s="225">
        <f t="shared" si="4"/>
        <v>21933051.130000003</v>
      </c>
    </row>
    <row r="35" spans="2:24" ht="15.75">
      <c r="B35" s="283" t="s">
        <v>694</v>
      </c>
      <c r="C35" s="283" t="s">
        <v>169</v>
      </c>
      <c r="D35" s="318" t="s">
        <v>201</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8040363.07</v>
      </c>
      <c r="R35" s="195">
        <f t="shared" si="9"/>
        <v>4938400</v>
      </c>
      <c r="S35" s="195">
        <f t="shared" si="9"/>
        <v>118100</v>
      </c>
      <c r="T35" s="195">
        <f t="shared" si="9"/>
        <v>0</v>
      </c>
      <c r="U35" s="195">
        <f t="shared" si="9"/>
        <v>880000</v>
      </c>
      <c r="V35" s="195">
        <f t="shared" si="9"/>
        <v>300000</v>
      </c>
      <c r="W35" s="195">
        <f t="shared" si="9"/>
        <v>1678141.34</v>
      </c>
      <c r="X35" s="225">
        <f t="shared" si="4"/>
        <v>7592625.18</v>
      </c>
    </row>
    <row r="36" spans="2:24" ht="63">
      <c r="B36" s="284"/>
      <c r="C36" s="284"/>
      <c r="D36" s="319"/>
      <c r="E36" s="47" t="s">
        <v>406</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170</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171</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172</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173</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174</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175</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176</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177</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178</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179</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180</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181</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182</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671</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672</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673</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674</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675</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676</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677</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678</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679</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477</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478</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479</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480</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481</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703</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723</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724</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211</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212</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360</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160</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407</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84"/>
      <c r="C72" s="284"/>
      <c r="D72" s="319"/>
      <c r="E72" s="31" t="s">
        <v>408</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162</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84"/>
      <c r="C74" s="284"/>
      <c r="D74" s="319"/>
      <c r="E74" s="31" t="s">
        <v>409</v>
      </c>
      <c r="F74" s="45"/>
      <c r="G74" s="46"/>
      <c r="H74" s="231"/>
      <c r="I74" s="264">
        <v>3132</v>
      </c>
      <c r="J74" s="9">
        <v>637500</v>
      </c>
      <c r="K74" s="214"/>
      <c r="L74" s="214"/>
      <c r="M74" s="214"/>
      <c r="N74" s="214"/>
      <c r="O74" s="214">
        <v>10000</v>
      </c>
      <c r="P74" s="214"/>
      <c r="Q74" s="214">
        <f>10000+189000</f>
        <v>199000</v>
      </c>
      <c r="R74" s="214">
        <f>617500-189000</f>
        <v>428500</v>
      </c>
      <c r="S74" s="214"/>
      <c r="T74" s="214"/>
      <c r="U74" s="214"/>
      <c r="V74" s="214"/>
      <c r="W74" s="151">
        <f>300+188062.56</f>
        <v>188362.56</v>
      </c>
      <c r="X74" s="225">
        <f t="shared" si="4"/>
        <v>20637.440000000002</v>
      </c>
    </row>
    <row r="75" spans="2:24" ht="47.25">
      <c r="B75" s="284"/>
      <c r="C75" s="284"/>
      <c r="D75" s="319"/>
      <c r="E75" s="31" t="s">
        <v>410</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411</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412</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413</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414</v>
      </c>
      <c r="F79" s="45"/>
      <c r="G79" s="46"/>
      <c r="H79" s="231"/>
      <c r="I79" s="264">
        <v>3132</v>
      </c>
      <c r="J79" s="9">
        <f>4190000-1385000</f>
        <v>2805000</v>
      </c>
      <c r="K79" s="214"/>
      <c r="L79" s="214"/>
      <c r="M79" s="214"/>
      <c r="N79" s="214"/>
      <c r="O79" s="214">
        <v>10000</v>
      </c>
      <c r="P79" s="214">
        <v>11064</v>
      </c>
      <c r="Q79" s="214">
        <f>718936-400000-189000</f>
        <v>129936</v>
      </c>
      <c r="R79" s="214">
        <f>3300000-985000+189000</f>
        <v>2504000</v>
      </c>
      <c r="S79" s="214"/>
      <c r="T79" s="214"/>
      <c r="U79" s="214"/>
      <c r="V79" s="214">
        <v>150000</v>
      </c>
      <c r="W79" s="151"/>
      <c r="X79" s="225">
        <f t="shared" si="4"/>
        <v>151000</v>
      </c>
    </row>
    <row r="80" spans="2:24" ht="31.5">
      <c r="B80" s="284"/>
      <c r="C80" s="284"/>
      <c r="D80" s="319"/>
      <c r="E80" s="31" t="s">
        <v>403</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415</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582</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382</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383</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381</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749</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750</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84"/>
      <c r="C88" s="284"/>
      <c r="D88" s="319"/>
      <c r="E88" s="31" t="s">
        <v>566</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v>18131</v>
      </c>
      <c r="X88" s="225">
        <f t="shared" si="10"/>
        <v>696869</v>
      </c>
    </row>
    <row r="89" spans="2:24" ht="63">
      <c r="B89" s="284"/>
      <c r="C89" s="284"/>
      <c r="D89" s="319"/>
      <c r="E89" s="31" t="s">
        <v>271</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272</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416</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417</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418</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419</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420</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84"/>
      <c r="C96" s="284"/>
      <c r="D96" s="319"/>
      <c r="E96" s="31" t="s">
        <v>421</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f>3278.4+96860.8</f>
        <v>100139.2</v>
      </c>
      <c r="X96" s="225">
        <f t="shared" si="10"/>
        <v>73860.8</v>
      </c>
    </row>
    <row r="97" spans="2:24" ht="78.75">
      <c r="B97" s="284"/>
      <c r="C97" s="284"/>
      <c r="D97" s="319"/>
      <c r="E97" s="31" t="s">
        <v>422</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423</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424</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84"/>
      <c r="C100" s="284"/>
      <c r="D100" s="319"/>
      <c r="E100" s="67" t="s">
        <v>425</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426</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84"/>
      <c r="C102" s="284"/>
      <c r="D102" s="319"/>
      <c r="E102" s="31" t="s">
        <v>763</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764</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84"/>
      <c r="C104" s="284"/>
      <c r="D104" s="319"/>
      <c r="E104" s="72" t="s">
        <v>765</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287</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84"/>
      <c r="C106" s="284"/>
      <c r="D106" s="319"/>
      <c r="E106" s="31" t="s">
        <v>288</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289</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84"/>
      <c r="C108" s="284"/>
      <c r="D108" s="319"/>
      <c r="E108" s="31" t="s">
        <v>437</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84"/>
      <c r="C109" s="284"/>
      <c r="D109" s="319"/>
      <c r="E109" s="31" t="s">
        <v>438</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84"/>
      <c r="C110" s="284"/>
      <c r="D110" s="319"/>
      <c r="E110" s="31" t="s">
        <v>645</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653</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84"/>
      <c r="C112" s="284"/>
      <c r="D112" s="319"/>
      <c r="E112" s="31" t="s">
        <v>654</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655</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84"/>
      <c r="C114" s="284"/>
      <c r="D114" s="319"/>
      <c r="E114" s="31" t="s">
        <v>656</v>
      </c>
      <c r="F114" s="49"/>
      <c r="G114" s="18"/>
      <c r="H114" s="235"/>
      <c r="I114" s="264">
        <v>3132</v>
      </c>
      <c r="J114" s="21">
        <v>250000</v>
      </c>
      <c r="K114" s="214"/>
      <c r="L114" s="214"/>
      <c r="M114" s="214"/>
      <c r="N114" s="214"/>
      <c r="O114" s="214"/>
      <c r="P114" s="214"/>
      <c r="Q114" s="214">
        <v>190000</v>
      </c>
      <c r="R114" s="214"/>
      <c r="S114" s="214"/>
      <c r="T114" s="214"/>
      <c r="U114" s="214">
        <v>60000</v>
      </c>
      <c r="V114" s="214"/>
      <c r="W114" s="151">
        <v>9270</v>
      </c>
      <c r="X114" s="225">
        <f t="shared" si="10"/>
        <v>180730</v>
      </c>
    </row>
    <row r="115" spans="2:24" ht="47.25">
      <c r="B115" s="284"/>
      <c r="C115" s="284"/>
      <c r="D115" s="319"/>
      <c r="E115" s="31" t="s">
        <v>657</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449</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v>1518.82</v>
      </c>
      <c r="X116" s="225">
        <f t="shared" si="10"/>
        <v>118481.18</v>
      </c>
    </row>
    <row r="117" spans="2:24" ht="31.5">
      <c r="B117" s="284"/>
      <c r="C117" s="284"/>
      <c r="D117" s="319"/>
      <c r="E117" s="31" t="s">
        <v>450</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470</v>
      </c>
      <c r="F118" s="49"/>
      <c r="G118" s="18"/>
      <c r="H118" s="235"/>
      <c r="I118" s="264">
        <v>3132</v>
      </c>
      <c r="J118" s="21">
        <v>30000</v>
      </c>
      <c r="K118" s="151"/>
      <c r="L118" s="151"/>
      <c r="M118" s="151"/>
      <c r="N118" s="151"/>
      <c r="O118" s="151"/>
      <c r="P118" s="151"/>
      <c r="Q118" s="151">
        <v>30000</v>
      </c>
      <c r="R118" s="151"/>
      <c r="S118" s="151"/>
      <c r="T118" s="151"/>
      <c r="U118" s="151"/>
      <c r="V118" s="151"/>
      <c r="W118" s="151">
        <v>5894</v>
      </c>
      <c r="X118" s="225">
        <f t="shared" si="10"/>
        <v>24106</v>
      </c>
    </row>
    <row r="119" spans="2:24" ht="31.5">
      <c r="B119" s="284"/>
      <c r="C119" s="284"/>
      <c r="D119" s="319"/>
      <c r="E119" s="31" t="s">
        <v>648</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649</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650</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148</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451</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695</v>
      </c>
      <c r="C124" s="283" t="s">
        <v>708</v>
      </c>
      <c r="D124" s="289" t="s">
        <v>707</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1632301.03</v>
      </c>
      <c r="X124" s="225">
        <f t="shared" si="10"/>
        <v>10743310.700000001</v>
      </c>
    </row>
    <row r="125" spans="2:24" ht="78.75">
      <c r="B125" s="284"/>
      <c r="C125" s="284"/>
      <c r="D125" s="290"/>
      <c r="E125" s="67" t="s">
        <v>452</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453</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213</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214</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215</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216</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217</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218</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484</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485</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486</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487</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488</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489</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490</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491</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492</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493</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494</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495</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496</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497</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498</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499</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500</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440</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441</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442</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443</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444</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445</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626</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511</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512</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f>2371.2+5532.8+107705.3</f>
        <v>115609.3</v>
      </c>
      <c r="X158" s="225">
        <f t="shared" si="13"/>
        <v>20390.699999999997</v>
      </c>
    </row>
    <row r="159" spans="2:24" ht="47.25">
      <c r="B159" s="284"/>
      <c r="C159" s="284"/>
      <c r="D159" s="290"/>
      <c r="E159" s="31" t="s">
        <v>454</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455</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84"/>
      <c r="C161" s="284"/>
      <c r="D161" s="290"/>
      <c r="E161" s="77" t="s">
        <v>456</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457</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458</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634</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635</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636</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637</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459</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460</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461</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462</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463</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464</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465</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84"/>
      <c r="C175" s="284"/>
      <c r="D175" s="290"/>
      <c r="E175" s="70" t="s">
        <v>466</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298</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621</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622</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623</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624</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625</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472</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163</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473</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84"/>
      <c r="C185" s="284"/>
      <c r="D185" s="290"/>
      <c r="E185" s="68" t="s">
        <v>301</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299</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300</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84"/>
      <c r="C188" s="284"/>
      <c r="D188" s="290"/>
      <c r="E188" s="78" t="s">
        <v>825</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826</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827</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f>2931.66+71277</f>
        <v>74208.66</v>
      </c>
      <c r="X190" s="225">
        <f t="shared" si="13"/>
        <v>75791.34</v>
      </c>
    </row>
    <row r="191" spans="2:24" ht="63">
      <c r="B191" s="284"/>
      <c r="C191" s="284"/>
      <c r="D191" s="290"/>
      <c r="E191" s="79" t="s">
        <v>828</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829</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830</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831</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f>
        <v>59866.68</v>
      </c>
      <c r="X194" s="225">
        <f t="shared" si="13"/>
        <v>140133.32</v>
      </c>
    </row>
    <row r="195" spans="2:24" ht="31.5">
      <c r="B195" s="284"/>
      <c r="C195" s="284"/>
      <c r="D195" s="290"/>
      <c r="E195" s="31" t="s">
        <v>832</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833</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834</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v>2083.32</v>
      </c>
      <c r="X197" s="225">
        <f t="shared" si="13"/>
        <v>27916.679999999997</v>
      </c>
    </row>
    <row r="198" spans="2:24" ht="47.25">
      <c r="B198" s="284"/>
      <c r="C198" s="284"/>
      <c r="D198" s="290"/>
      <c r="E198" s="31" t="s">
        <v>835</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836</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84"/>
      <c r="C200" s="284"/>
      <c r="D200" s="290"/>
      <c r="E200" s="31" t="s">
        <v>482</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483</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f>
        <v>15151.439999999999</v>
      </c>
      <c r="X201" s="225">
        <f t="shared" si="13"/>
        <v>34848.56</v>
      </c>
    </row>
    <row r="202" spans="2:24" ht="31.5">
      <c r="B202" s="284"/>
      <c r="C202" s="284"/>
      <c r="D202" s="290"/>
      <c r="E202" s="31" t="s">
        <v>310</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311</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312</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313</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314</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84"/>
      <c r="C207" s="284"/>
      <c r="D207" s="290"/>
      <c r="E207" s="31" t="s">
        <v>315</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316</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84"/>
      <c r="C209" s="284"/>
      <c r="D209" s="290"/>
      <c r="E209" s="31" t="s">
        <v>317</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318</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319</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84"/>
      <c r="C212" s="284"/>
      <c r="D212" s="290"/>
      <c r="E212" s="31" t="s">
        <v>320</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414</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468</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469</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646</v>
      </c>
      <c r="F216" s="49"/>
      <c r="G216" s="18"/>
      <c r="H216" s="235"/>
      <c r="I216" s="264">
        <v>3132</v>
      </c>
      <c r="J216" s="21">
        <v>200000</v>
      </c>
      <c r="K216" s="151"/>
      <c r="L216" s="151"/>
      <c r="M216" s="151"/>
      <c r="N216" s="151"/>
      <c r="O216" s="151"/>
      <c r="P216" s="151"/>
      <c r="Q216" s="151">
        <v>20000</v>
      </c>
      <c r="R216" s="151"/>
      <c r="S216" s="151">
        <v>180000</v>
      </c>
      <c r="T216" s="151"/>
      <c r="U216" s="151"/>
      <c r="V216" s="151"/>
      <c r="W216" s="151">
        <v>3478</v>
      </c>
      <c r="X216" s="225">
        <f t="shared" si="16"/>
        <v>16522</v>
      </c>
    </row>
    <row r="217" spans="2:24" ht="31.5">
      <c r="B217" s="285"/>
      <c r="C217" s="285"/>
      <c r="D217" s="291"/>
      <c r="E217" s="31" t="s">
        <v>651</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321</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188</v>
      </c>
      <c r="C219" s="324" t="s">
        <v>595</v>
      </c>
      <c r="D219" s="289" t="s">
        <v>584</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322</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323</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324</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471</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302</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802</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803</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164</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189</v>
      </c>
      <c r="C228" s="332" t="s">
        <v>586</v>
      </c>
      <c r="D228" s="318" t="s">
        <v>585</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33"/>
      <c r="C229" s="333"/>
      <c r="D229" s="319"/>
      <c r="E229" s="75" t="s">
        <v>804</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647</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24" t="s">
        <v>588</v>
      </c>
      <c r="C231" s="324" t="s">
        <v>587</v>
      </c>
      <c r="D231" s="289" t="s">
        <v>702</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805</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806</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807</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589</v>
      </c>
      <c r="C235" s="283" t="s">
        <v>592</v>
      </c>
      <c r="D235" s="289" t="s">
        <v>190</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627</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628</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629</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798</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808</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809</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590</v>
      </c>
      <c r="C242" s="324" t="s">
        <v>593</v>
      </c>
      <c r="D242" s="289" t="s">
        <v>712</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810</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811</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812</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813</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591</v>
      </c>
      <c r="C247" s="283" t="s">
        <v>595</v>
      </c>
      <c r="D247" s="289" t="s">
        <v>594</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365388.66</v>
      </c>
      <c r="X247" s="225">
        <f t="shared" si="16"/>
        <v>479669.45</v>
      </c>
    </row>
    <row r="248" spans="2:24" ht="94.5">
      <c r="B248" s="284"/>
      <c r="C248" s="284"/>
      <c r="D248" s="290"/>
      <c r="E248" s="47" t="s">
        <v>658</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659</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660</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661</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662</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663</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664</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665</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513</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325</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84"/>
      <c r="C258" s="284"/>
      <c r="D258" s="290"/>
      <c r="E258" s="48" t="s">
        <v>326</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327</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328</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7121.52+1818.9+11247.9+9429+10834-11247.9</f>
        <v>29203.42</v>
      </c>
      <c r="X260" s="225">
        <f t="shared" si="16"/>
        <v>150796.58000000002</v>
      </c>
    </row>
    <row r="261" spans="2:24" ht="78.75">
      <c r="B261" s="284"/>
      <c r="C261" s="284"/>
      <c r="D261" s="290"/>
      <c r="E261" s="31" t="s">
        <v>502</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503</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504</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84"/>
      <c r="C264" s="284"/>
      <c r="D264" s="290"/>
      <c r="E264" s="31" t="s">
        <v>505</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506</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85"/>
      <c r="C266" s="285"/>
      <c r="D266" s="291"/>
      <c r="E266" s="31" t="s">
        <v>414</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346</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691</v>
      </c>
      <c r="C268" s="283" t="s">
        <v>596</v>
      </c>
      <c r="D268" s="289" t="s">
        <v>200</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666</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597</v>
      </c>
      <c r="C270" s="283" t="s">
        <v>600</v>
      </c>
      <c r="D270" s="289" t="s">
        <v>601</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410023.76</v>
      </c>
      <c r="X270" s="225">
        <f t="shared" si="16"/>
        <v>650000</v>
      </c>
    </row>
    <row r="271" spans="2:24" ht="63">
      <c r="B271" s="284"/>
      <c r="C271" s="284"/>
      <c r="D271" s="290"/>
      <c r="E271" s="47" t="s">
        <v>667</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668</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514</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467</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347</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84"/>
      <c r="C276" s="284"/>
      <c r="D276" s="290"/>
      <c r="E276" s="70" t="s">
        <v>507</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508</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23</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24</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725</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726</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727</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728</v>
      </c>
      <c r="F283" s="49"/>
      <c r="G283" s="18"/>
      <c r="H283" s="235"/>
      <c r="I283" s="264">
        <v>3110</v>
      </c>
      <c r="J283" s="21">
        <v>400000</v>
      </c>
      <c r="K283" s="151"/>
      <c r="L283" s="151"/>
      <c r="M283" s="151"/>
      <c r="N283" s="151"/>
      <c r="O283" s="151"/>
      <c r="P283" s="151"/>
      <c r="Q283" s="151">
        <v>200000</v>
      </c>
      <c r="R283" s="151">
        <v>200000</v>
      </c>
      <c r="S283" s="151"/>
      <c r="T283" s="151"/>
      <c r="U283" s="151"/>
      <c r="V283" s="151"/>
      <c r="W283" s="151">
        <v>85000</v>
      </c>
      <c r="X283" s="225">
        <f t="shared" si="25"/>
        <v>115000</v>
      </c>
    </row>
    <row r="284" spans="2:24" ht="47.25">
      <c r="B284" s="284"/>
      <c r="C284" s="284"/>
      <c r="D284" s="290"/>
      <c r="E284" s="31" t="s">
        <v>10</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414</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11</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599</v>
      </c>
      <c r="C287" s="283" t="s">
        <v>600</v>
      </c>
      <c r="D287" s="289" t="s">
        <v>603</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666</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521</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234</v>
      </c>
      <c r="C290" s="283" t="s">
        <v>235</v>
      </c>
      <c r="D290" s="289" t="s">
        <v>604</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640</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641</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522</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523</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696</v>
      </c>
      <c r="C295" s="283" t="s">
        <v>708</v>
      </c>
      <c r="D295" s="289" t="s">
        <v>94</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642</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208</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209</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210</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361</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524</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525</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652</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515</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697</v>
      </c>
      <c r="C305" s="321" t="s">
        <v>595</v>
      </c>
      <c r="D305" s="318" t="s">
        <v>362</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363</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516</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161</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692</v>
      </c>
      <c r="C309" s="324" t="s">
        <v>235</v>
      </c>
      <c r="D309" s="289" t="s">
        <v>517</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381800</v>
      </c>
      <c r="R309" s="195">
        <f t="shared" si="33"/>
        <v>45000</v>
      </c>
      <c r="S309" s="195">
        <f t="shared" si="33"/>
        <v>0</v>
      </c>
      <c r="T309" s="195">
        <f t="shared" si="33"/>
        <v>440000</v>
      </c>
      <c r="U309" s="195">
        <f t="shared" si="33"/>
        <v>0</v>
      </c>
      <c r="V309" s="195">
        <f t="shared" si="33"/>
        <v>0</v>
      </c>
      <c r="W309" s="195">
        <f t="shared" si="33"/>
        <v>1416694.15</v>
      </c>
      <c r="X309" s="225">
        <f t="shared" si="25"/>
        <v>379645.6000000001</v>
      </c>
    </row>
    <row r="310" spans="2:24" ht="31.5">
      <c r="B310" s="325"/>
      <c r="C310" s="325"/>
      <c r="D310" s="290"/>
      <c r="E310" s="87" t="s">
        <v>518</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130000</v>
      </c>
      <c r="R310" s="74">
        <f t="shared" si="34"/>
        <v>0</v>
      </c>
      <c r="S310" s="74">
        <f t="shared" si="34"/>
        <v>0</v>
      </c>
      <c r="T310" s="74">
        <f t="shared" si="34"/>
        <v>440000</v>
      </c>
      <c r="U310" s="74">
        <f t="shared" si="34"/>
        <v>0</v>
      </c>
      <c r="V310" s="74">
        <f t="shared" si="34"/>
        <v>0</v>
      </c>
      <c r="W310" s="74">
        <f t="shared" si="34"/>
        <v>149309.4</v>
      </c>
      <c r="X310" s="225">
        <f t="shared" si="25"/>
        <v>210690.6</v>
      </c>
    </row>
    <row r="311" spans="2:24" ht="47.25">
      <c r="B311" s="325"/>
      <c r="C311" s="325"/>
      <c r="D311" s="290"/>
      <c r="E311" s="10" t="s">
        <v>519</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520</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25"/>
      <c r="C313" s="325"/>
      <c r="D313" s="290"/>
      <c r="E313" s="12" t="s">
        <v>373</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25"/>
      <c r="C314" s="325"/>
      <c r="D314" s="290"/>
      <c r="E314" s="89" t="s">
        <v>352</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353</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354</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355</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356</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569</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570</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571</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572</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238</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115</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4787549</v>
      </c>
      <c r="X324" s="225">
        <f t="shared" si="25"/>
        <v>1887820.8100000005</v>
      </c>
    </row>
    <row r="325" spans="2:24" ht="15.75">
      <c r="B325" s="283" t="s">
        <v>698</v>
      </c>
      <c r="C325" s="283" t="s">
        <v>95</v>
      </c>
      <c r="D325" s="289" t="s">
        <v>364</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2926658.01</v>
      </c>
      <c r="X325" s="225">
        <f t="shared" si="25"/>
        <v>448771.5600000005</v>
      </c>
    </row>
    <row r="326" spans="2:24" ht="78.75">
      <c r="B326" s="284"/>
      <c r="C326" s="284"/>
      <c r="D326" s="290"/>
      <c r="E326" s="19" t="s">
        <v>365</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366</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643</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368</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369</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370</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166</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264</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378</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379</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747</v>
      </c>
      <c r="F336" s="80"/>
      <c r="G336" s="18"/>
      <c r="H336" s="239"/>
      <c r="I336" s="266" t="s">
        <v>132</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720</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341</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342</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343</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239</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35537.5</v>
      </c>
      <c r="X341" s="225">
        <f t="shared" si="40"/>
        <v>87.5</v>
      </c>
    </row>
    <row r="342" spans="2:24" ht="15.75">
      <c r="B342" s="284"/>
      <c r="C342" s="284"/>
      <c r="D342" s="290"/>
      <c r="E342" s="93" t="s">
        <v>240</v>
      </c>
      <c r="F342" s="49"/>
      <c r="G342" s="50"/>
      <c r="H342" s="235"/>
      <c r="I342" s="270">
        <v>3110</v>
      </c>
      <c r="J342" s="49">
        <v>35625</v>
      </c>
      <c r="K342" s="151"/>
      <c r="L342" s="151"/>
      <c r="M342" s="151"/>
      <c r="N342" s="151"/>
      <c r="O342" s="151">
        <v>35625</v>
      </c>
      <c r="P342" s="151"/>
      <c r="Q342" s="151"/>
      <c r="R342" s="151"/>
      <c r="S342" s="151"/>
      <c r="T342" s="151"/>
      <c r="U342" s="151"/>
      <c r="V342" s="151"/>
      <c r="W342" s="151">
        <f>35625-87.5</f>
        <v>35537.5</v>
      </c>
      <c r="X342" s="225">
        <f t="shared" si="40"/>
        <v>87.5</v>
      </c>
    </row>
    <row r="343" spans="2:24" ht="15.75">
      <c r="B343" s="284"/>
      <c r="C343" s="284"/>
      <c r="D343" s="290"/>
      <c r="E343" s="93" t="s">
        <v>241</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242</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243</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244</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245</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246</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247</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248</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249</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250</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384</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385</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386</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387</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388</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389</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390</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141</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391</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392</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393</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394</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374</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375</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577</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578</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579</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580</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581</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5086.43+396+11868.35</f>
        <v>17350.78</v>
      </c>
      <c r="X371" s="225">
        <f t="shared" si="40"/>
        <v>44139.22</v>
      </c>
    </row>
    <row r="372" spans="2:24" ht="63">
      <c r="B372" s="284"/>
      <c r="C372" s="284"/>
      <c r="D372" s="290"/>
      <c r="E372" s="92" t="s">
        <v>71</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567</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f>25783</f>
        <v>25783</v>
      </c>
      <c r="X373" s="225">
        <f t="shared" si="40"/>
        <v>304217</v>
      </c>
    </row>
    <row r="374" spans="2:24" ht="31.5">
      <c r="B374" s="286"/>
      <c r="C374" s="286"/>
      <c r="D374" s="292"/>
      <c r="E374" s="92" t="s">
        <v>746</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699</v>
      </c>
      <c r="C375" s="283" t="s">
        <v>97</v>
      </c>
      <c r="D375" s="289" t="s">
        <v>96</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697729.06</v>
      </c>
      <c r="X375" s="225">
        <f t="shared" si="40"/>
        <v>562551.76</v>
      </c>
    </row>
    <row r="376" spans="2:24" ht="94.5">
      <c r="B376" s="284"/>
      <c r="C376" s="284"/>
      <c r="D376" s="290"/>
      <c r="E376" s="98" t="s">
        <v>380</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568</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404</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v>52225.87</v>
      </c>
      <c r="X378" s="225">
        <f t="shared" si="40"/>
        <v>130936.13</v>
      </c>
    </row>
    <row r="379" spans="2:24" ht="94.5">
      <c r="B379" s="284"/>
      <c r="C379" s="284"/>
      <c r="D379" s="290"/>
      <c r="E379" s="99" t="s">
        <v>405</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v>47185.24</v>
      </c>
      <c r="X379" s="225">
        <f t="shared" si="40"/>
        <v>16914.760000000002</v>
      </c>
    </row>
    <row r="380" spans="2:24" ht="94.5">
      <c r="B380" s="284"/>
      <c r="C380" s="284"/>
      <c r="D380" s="290"/>
      <c r="E380" s="99" t="s">
        <v>760</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v>49586.46</v>
      </c>
      <c r="X380" s="225">
        <f t="shared" si="40"/>
        <v>14513.54</v>
      </c>
    </row>
    <row r="381" spans="2:24" ht="78.75">
      <c r="B381" s="284"/>
      <c r="C381" s="284"/>
      <c r="D381" s="290"/>
      <c r="E381" s="99" t="s">
        <v>80</v>
      </c>
      <c r="F381" s="80">
        <v>375000</v>
      </c>
      <c r="G381" s="18">
        <f t="shared" si="46"/>
        <v>1</v>
      </c>
      <c r="H381" s="239">
        <v>375000</v>
      </c>
      <c r="I381" s="270">
        <v>3132</v>
      </c>
      <c r="J381" s="49">
        <f>375000+124906</f>
        <v>499906</v>
      </c>
      <c r="K381" s="151"/>
      <c r="L381" s="151"/>
      <c r="M381" s="151"/>
      <c r="N381" s="151"/>
      <c r="O381" s="151">
        <v>30000</v>
      </c>
      <c r="P381" s="151">
        <f>103000+111336</f>
        <v>214336</v>
      </c>
      <c r="Q381" s="151">
        <f>242000-34200</f>
        <v>207800</v>
      </c>
      <c r="R381" s="151">
        <f>13570+34200</f>
        <v>47770</v>
      </c>
      <c r="S381" s="151"/>
      <c r="T381" s="151"/>
      <c r="U381" s="151"/>
      <c r="V381" s="151"/>
      <c r="W381" s="151">
        <v>137236.28</v>
      </c>
      <c r="X381" s="225">
        <f t="shared" si="40"/>
        <v>314899.72</v>
      </c>
    </row>
    <row r="382" spans="2:24" ht="94.5">
      <c r="B382" s="284"/>
      <c r="C382" s="284"/>
      <c r="D382" s="290"/>
      <c r="E382" s="99" t="s">
        <v>548</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v>15035.39</v>
      </c>
      <c r="X382" s="225">
        <f t="shared" si="40"/>
        <v>11490.61</v>
      </c>
    </row>
    <row r="383" spans="2:24" ht="78.75">
      <c r="B383" s="284"/>
      <c r="C383" s="284"/>
      <c r="D383" s="290"/>
      <c r="E383" s="99" t="s">
        <v>549</v>
      </c>
      <c r="F383" s="80">
        <v>475000</v>
      </c>
      <c r="G383" s="18">
        <f t="shared" si="46"/>
        <v>1</v>
      </c>
      <c r="H383" s="239">
        <v>475000</v>
      </c>
      <c r="I383" s="270">
        <v>3132</v>
      </c>
      <c r="J383" s="49">
        <f>427600-61797</f>
        <v>365803</v>
      </c>
      <c r="K383" s="151"/>
      <c r="L383" s="151"/>
      <c r="M383" s="151"/>
      <c r="N383" s="151"/>
      <c r="O383" s="151">
        <v>34200</v>
      </c>
      <c r="P383" s="151">
        <f>118000-23760-61797</f>
        <v>32443</v>
      </c>
      <c r="Q383" s="151">
        <v>34200</v>
      </c>
      <c r="R383" s="151">
        <f>275400+23760-34200</f>
        <v>264960</v>
      </c>
      <c r="S383" s="151"/>
      <c r="T383" s="151"/>
      <c r="U383" s="151"/>
      <c r="V383" s="151"/>
      <c r="W383" s="151">
        <f>66643+34193.36</f>
        <v>100836.36</v>
      </c>
      <c r="X383" s="225">
        <f t="shared" si="40"/>
        <v>6.639999999999418</v>
      </c>
    </row>
    <row r="384" spans="2:24" ht="47.25">
      <c r="B384" s="284"/>
      <c r="C384" s="284"/>
      <c r="D384" s="290"/>
      <c r="E384" s="99" t="s">
        <v>550</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46072.24</v>
      </c>
      <c r="X384" s="225">
        <f t="shared" si="40"/>
        <v>47.76000000000204</v>
      </c>
    </row>
    <row r="385" spans="2:24" ht="31.5">
      <c r="B385" s="284"/>
      <c r="C385" s="284"/>
      <c r="D385" s="290"/>
      <c r="E385" s="100" t="s">
        <v>551</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552</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553</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554</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555</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556</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557</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558</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559</v>
      </c>
      <c r="F393" s="80"/>
      <c r="G393" s="18"/>
      <c r="H393" s="239"/>
      <c r="I393" s="270">
        <v>3110</v>
      </c>
      <c r="J393" s="49">
        <v>10000</v>
      </c>
      <c r="K393" s="151"/>
      <c r="L393" s="151"/>
      <c r="M393" s="151"/>
      <c r="N393" s="151"/>
      <c r="O393" s="151">
        <v>10000</v>
      </c>
      <c r="P393" s="151"/>
      <c r="Q393" s="151"/>
      <c r="R393" s="151"/>
      <c r="S393" s="151"/>
      <c r="T393" s="151"/>
      <c r="U393" s="151"/>
      <c r="V393" s="151"/>
      <c r="W393" s="151">
        <f>10000-47.76</f>
        <v>9952.24</v>
      </c>
      <c r="X393" s="225">
        <f t="shared" si="40"/>
        <v>47.76000000000022</v>
      </c>
    </row>
    <row r="394" spans="2:24" ht="31.5">
      <c r="B394" s="284"/>
      <c r="C394" s="284"/>
      <c r="D394" s="290"/>
      <c r="E394" s="100" t="s">
        <v>560</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561</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562</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563</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564</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565</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700</v>
      </c>
      <c r="C400" s="283" t="s">
        <v>98</v>
      </c>
      <c r="D400" s="289" t="s">
        <v>259</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1040421.77</v>
      </c>
      <c r="X400" s="225">
        <f t="shared" si="40"/>
        <v>543237.55</v>
      </c>
    </row>
    <row r="401" spans="2:24" ht="47.25">
      <c r="B401" s="284"/>
      <c r="C401" s="284"/>
      <c r="D401" s="290"/>
      <c r="E401" s="10" t="s">
        <v>260</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261</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262</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761</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762</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262</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761</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274</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275</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344</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605</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58499</v>
      </c>
      <c r="X411" s="225">
        <f t="shared" si="49"/>
        <v>876</v>
      </c>
    </row>
    <row r="412" spans="2:24" ht="15.75">
      <c r="B412" s="284"/>
      <c r="C412" s="284"/>
      <c r="D412" s="290"/>
      <c r="E412" s="93" t="s">
        <v>240</v>
      </c>
      <c r="F412" s="49"/>
      <c r="G412" s="18"/>
      <c r="H412" s="235"/>
      <c r="I412" s="270">
        <v>3110</v>
      </c>
      <c r="J412" s="49">
        <f>47500+11875</f>
        <v>59375</v>
      </c>
      <c r="K412" s="151"/>
      <c r="L412" s="151"/>
      <c r="M412" s="151"/>
      <c r="N412" s="151"/>
      <c r="O412" s="151">
        <v>59375</v>
      </c>
      <c r="P412" s="151"/>
      <c r="Q412" s="151"/>
      <c r="R412" s="151"/>
      <c r="S412" s="151"/>
      <c r="T412" s="151"/>
      <c r="U412" s="151"/>
      <c r="V412" s="151"/>
      <c r="W412" s="151">
        <f>59375-876</f>
        <v>58499</v>
      </c>
      <c r="X412" s="225">
        <f t="shared" si="49"/>
        <v>876</v>
      </c>
    </row>
    <row r="413" spans="2:24" ht="15.75">
      <c r="B413" s="284"/>
      <c r="C413" s="284"/>
      <c r="D413" s="290"/>
      <c r="E413" s="93" t="s">
        <v>241</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242</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243</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606</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607</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429</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430</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431</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432</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433</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434</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435</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427</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86"/>
      <c r="C426" s="286"/>
      <c r="D426" s="292"/>
      <c r="E426" s="92" t="s">
        <v>428</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701</v>
      </c>
      <c r="C427" s="283" t="s">
        <v>100</v>
      </c>
      <c r="D427" s="289" t="s">
        <v>99</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276</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719</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101</v>
      </c>
      <c r="C430" s="283" t="s">
        <v>95</v>
      </c>
      <c r="D430" s="289" t="s">
        <v>277</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278</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158</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283</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296</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24" t="s">
        <v>230</v>
      </c>
      <c r="C435" s="338" t="s">
        <v>228</v>
      </c>
      <c r="D435" s="289" t="s">
        <v>167</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284</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285</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286</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799</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800</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801</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639</v>
      </c>
      <c r="C442" s="324" t="s">
        <v>227</v>
      </c>
      <c r="D442" s="289" t="s">
        <v>638</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359</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711</v>
      </c>
      <c r="C444" s="283" t="s">
        <v>279</v>
      </c>
      <c r="D444" s="289" t="s">
        <v>280</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84"/>
      <c r="C445" s="284"/>
      <c r="D445" s="290"/>
      <c r="E445" s="27" t="s">
        <v>281</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165</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439</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670</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474</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84"/>
      <c r="C450" s="284"/>
      <c r="D450" s="290"/>
      <c r="E450" s="27" t="s">
        <v>475</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282</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297</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8042609.349999999</v>
      </c>
      <c r="X452" s="225">
        <f t="shared" si="49"/>
        <v>21661126.120000005</v>
      </c>
    </row>
    <row r="453" spans="2:24" ht="15.75">
      <c r="B453" s="338" t="s">
        <v>230</v>
      </c>
      <c r="C453" s="338" t="s">
        <v>228</v>
      </c>
      <c r="D453" s="289" t="s">
        <v>167</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40"/>
      <c r="C454" s="340"/>
      <c r="D454" s="292"/>
      <c r="E454" s="107" t="s">
        <v>476</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3" t="s">
        <v>350</v>
      </c>
      <c r="C455" s="283" t="s">
        <v>103</v>
      </c>
      <c r="D455" s="289" t="s">
        <v>104</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3349612.0300000003</v>
      </c>
      <c r="X455" s="225">
        <f t="shared" si="49"/>
        <v>3661554.2199999997</v>
      </c>
    </row>
    <row r="456" spans="2:24" ht="63">
      <c r="B456" s="284"/>
      <c r="C456" s="284"/>
      <c r="D456" s="290"/>
      <c r="E456" s="19" t="s">
        <v>783</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290</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446</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358</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447</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630</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631</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632</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633</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644</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501</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98532+75072+7774.8+20214+6333.6+426782.42+6478+903421.49+11470.8</f>
        <v>1556079.11</v>
      </c>
      <c r="X466" s="225">
        <f aca="true" t="shared" si="61" ref="X466:X529">K466+L466+M466+N466+O466+P466+Q466-W466</f>
        <v>3535012.619999999</v>
      </c>
    </row>
    <row r="467" spans="2:24" ht="78.75">
      <c r="B467" s="284"/>
      <c r="C467" s="284"/>
      <c r="D467" s="290"/>
      <c r="E467" s="10" t="s">
        <v>730</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731</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145</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732</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351</v>
      </c>
      <c r="C471" s="324" t="s">
        <v>103</v>
      </c>
      <c r="D471" s="341" t="s">
        <v>721</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25"/>
      <c r="C472" s="325"/>
      <c r="D472" s="341"/>
      <c r="E472" s="12" t="s">
        <v>733</v>
      </c>
      <c r="F472" s="80"/>
      <c r="G472" s="103"/>
      <c r="H472" s="239"/>
      <c r="I472" s="266" t="s">
        <v>225</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26"/>
      <c r="C473" s="326"/>
      <c r="D473" s="341"/>
      <c r="E473" s="12" t="s">
        <v>154</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234</v>
      </c>
      <c r="C474" s="283" t="s">
        <v>235</v>
      </c>
      <c r="D474" s="289" t="s">
        <v>604</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84"/>
      <c r="C475" s="284"/>
      <c r="D475" s="290"/>
      <c r="E475" s="28" t="s">
        <v>254</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255</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256</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734</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735</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736</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737</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705</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706</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12</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13</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14</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15</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84"/>
      <c r="C488" s="284"/>
      <c r="D488" s="290"/>
      <c r="E488" s="12" t="s">
        <v>16</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17</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18</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19</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107</v>
      </c>
      <c r="C492" s="324" t="s">
        <v>108</v>
      </c>
      <c r="D492" s="289" t="s">
        <v>709</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20</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21</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257</v>
      </c>
      <c r="C495" s="283" t="s">
        <v>119</v>
      </c>
      <c r="D495" s="289" t="s">
        <v>258</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3024137.16</v>
      </c>
      <c r="X495" s="225">
        <f t="shared" si="61"/>
        <v>5642751.710000001</v>
      </c>
    </row>
    <row r="496" spans="2:24" ht="31.5">
      <c r="B496" s="284"/>
      <c r="C496" s="284"/>
      <c r="D496" s="290"/>
      <c r="E496" s="29" t="s">
        <v>755</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772</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773</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774</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775</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59</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v>91583</v>
      </c>
      <c r="X501" s="225">
        <f t="shared" si="61"/>
        <v>3008417</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57</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58</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22</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273</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546</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547</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25</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f>734925.13</f>
        <v>734925.13</v>
      </c>
      <c r="X509" s="225">
        <f t="shared" si="61"/>
        <v>365074.87</v>
      </c>
    </row>
    <row r="510" spans="2:24" ht="63">
      <c r="B510" s="284"/>
      <c r="C510" s="284"/>
      <c r="D510" s="290"/>
      <c r="E510" s="10" t="s">
        <v>26</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766</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61</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62</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27</v>
      </c>
      <c r="F514" s="117"/>
      <c r="G514" s="119"/>
      <c r="H514" s="243"/>
      <c r="I514" s="272">
        <v>3132</v>
      </c>
      <c r="J514" s="116">
        <v>650000</v>
      </c>
      <c r="K514" s="217"/>
      <c r="L514" s="217"/>
      <c r="M514" s="217"/>
      <c r="N514" s="217"/>
      <c r="O514" s="217">
        <v>650000</v>
      </c>
      <c r="P514" s="217"/>
      <c r="Q514" s="217"/>
      <c r="R514" s="217"/>
      <c r="S514" s="217"/>
      <c r="T514" s="217"/>
      <c r="U514" s="217"/>
      <c r="V514" s="217"/>
      <c r="W514" s="151">
        <f>9702.61+121416</f>
        <v>131118.61</v>
      </c>
      <c r="X514" s="225">
        <f t="shared" si="61"/>
        <v>518881.39</v>
      </c>
    </row>
    <row r="515" spans="2:24" ht="47.25">
      <c r="B515" s="284"/>
      <c r="C515" s="284"/>
      <c r="D515" s="290"/>
      <c r="E515" s="52" t="s">
        <v>767</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768</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769</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692</v>
      </c>
      <c r="C518" s="342" t="s">
        <v>235</v>
      </c>
      <c r="D518" s="341" t="s">
        <v>517</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143206.97</v>
      </c>
      <c r="X518" s="225">
        <f t="shared" si="61"/>
        <v>7995777.73</v>
      </c>
    </row>
    <row r="519" spans="2:24" ht="31.5">
      <c r="B519" s="342"/>
      <c r="C519" s="342"/>
      <c r="D519" s="341"/>
      <c r="E519" s="123" t="s">
        <v>152</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153</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146</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147</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28</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742</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29</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30</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31</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32</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33</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745</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63</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64</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65</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66</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11082.17</v>
      </c>
      <c r="X534" s="225">
        <f t="shared" si="72"/>
        <v>6095317.83</v>
      </c>
    </row>
    <row r="535" spans="2:24" ht="47.25">
      <c r="B535" s="342"/>
      <c r="C535" s="342"/>
      <c r="D535" s="341"/>
      <c r="E535" s="12" t="s">
        <v>67</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744</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68</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69</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70</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751</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752</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753</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754</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782</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120</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121</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122</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123</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124</v>
      </c>
      <c r="F549" s="113"/>
      <c r="G549" s="113"/>
      <c r="H549" s="245"/>
      <c r="I549" s="272">
        <v>3210</v>
      </c>
      <c r="J549" s="21">
        <v>1147900</v>
      </c>
      <c r="K549" s="151"/>
      <c r="L549" s="151"/>
      <c r="M549" s="151"/>
      <c r="N549" s="151"/>
      <c r="O549" s="151"/>
      <c r="P549" s="151">
        <v>1147900</v>
      </c>
      <c r="Q549" s="151"/>
      <c r="R549" s="151"/>
      <c r="S549" s="151"/>
      <c r="T549" s="151"/>
      <c r="U549" s="151"/>
      <c r="V549" s="151"/>
      <c r="W549" s="151">
        <v>11082.17</v>
      </c>
      <c r="X549" s="225">
        <f t="shared" si="72"/>
        <v>1136817.83</v>
      </c>
    </row>
    <row r="550" spans="2:24" ht="31.5">
      <c r="B550" s="342"/>
      <c r="C550" s="342"/>
      <c r="D550" s="341"/>
      <c r="E550" s="112" t="s">
        <v>125</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126</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402</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127</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128</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129</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130</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743</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131</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573</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574</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575</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199</v>
      </c>
      <c r="C562" s="324" t="s">
        <v>109</v>
      </c>
      <c r="D562" s="289" t="s">
        <v>576</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155</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37</v>
      </c>
      <c r="C564" s="283" t="s">
        <v>110</v>
      </c>
      <c r="D564" s="289" t="s">
        <v>38</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776</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814</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39</v>
      </c>
      <c r="C567" s="343" t="s">
        <v>40</v>
      </c>
      <c r="D567" s="344" t="s">
        <v>41</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777</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815</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42</v>
      </c>
      <c r="C570" s="343" t="s">
        <v>112</v>
      </c>
      <c r="D570" s="344" t="s">
        <v>111</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43"/>
      <c r="C571" s="343"/>
      <c r="D571" s="344"/>
      <c r="E571" s="31" t="s">
        <v>778</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149</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43"/>
      <c r="C573" s="343"/>
      <c r="D573" s="344"/>
      <c r="E573" s="31" t="s">
        <v>150</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43"/>
      <c r="C574" s="343"/>
      <c r="D574" s="344"/>
      <c r="E574" s="31" t="s">
        <v>151</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35" t="s">
        <v>116</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8872506.53</v>
      </c>
      <c r="X575" s="225">
        <f t="shared" si="72"/>
        <v>10646780.69</v>
      </c>
    </row>
    <row r="576" spans="2:24" ht="15.75">
      <c r="B576" s="283" t="s">
        <v>694</v>
      </c>
      <c r="C576" s="283" t="s">
        <v>169</v>
      </c>
      <c r="D576" s="289" t="s">
        <v>201</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779</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780</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816</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817</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818</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695</v>
      </c>
      <c r="C582" s="283" t="s">
        <v>708</v>
      </c>
      <c r="D582" s="289" t="s">
        <v>707</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84"/>
      <c r="C583" s="284"/>
      <c r="D583" s="290"/>
      <c r="E583" s="12" t="s">
        <v>713</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304</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305</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784</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785</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714</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303</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786</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819</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820</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86"/>
      <c r="C593" s="286"/>
      <c r="D593" s="292"/>
      <c r="E593" s="134" t="s">
        <v>821</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711</v>
      </c>
      <c r="C594" s="283" t="s">
        <v>279</v>
      </c>
      <c r="D594" s="289" t="s">
        <v>280</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787</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351</v>
      </c>
      <c r="C596" s="324" t="s">
        <v>103</v>
      </c>
      <c r="D596" s="289" t="s">
        <v>721</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822</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102</v>
      </c>
      <c r="C598" s="283" t="s">
        <v>105</v>
      </c>
      <c r="D598" s="289" t="s">
        <v>106</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84"/>
      <c r="C599" s="284"/>
      <c r="D599" s="290"/>
      <c r="E599" s="12" t="s">
        <v>448</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306</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823</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86"/>
      <c r="C602" s="286"/>
      <c r="D602" s="292"/>
      <c r="E602" s="134" t="s">
        <v>824</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83" t="s">
        <v>598</v>
      </c>
      <c r="C603" s="283" t="s">
        <v>600</v>
      </c>
      <c r="D603" s="289" t="s">
        <v>602</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84"/>
      <c r="C604" s="284"/>
      <c r="D604" s="290"/>
      <c r="E604" s="12" t="s">
        <v>715</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307</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613</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83" t="s">
        <v>234</v>
      </c>
      <c r="C607" s="283" t="s">
        <v>235</v>
      </c>
      <c r="D607" s="289" t="s">
        <v>604</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4083427.98</v>
      </c>
      <c r="X607" s="225">
        <f t="shared" si="88"/>
        <v>3449095.86</v>
      </c>
    </row>
    <row r="608" spans="2:24" ht="78.75">
      <c r="B608" s="284"/>
      <c r="C608" s="284"/>
      <c r="D608" s="290"/>
      <c r="E608" s="19" t="s">
        <v>716</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309</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788</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789</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790</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791</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792</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291</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308</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292</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669</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293</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294</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770</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771</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251</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252</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253</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614</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615</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84"/>
      <c r="C628" s="284"/>
      <c r="D628" s="290"/>
      <c r="E628" s="33" t="s">
        <v>616</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84"/>
      <c r="C629" s="284"/>
      <c r="D629" s="290"/>
      <c r="E629" s="33" t="s">
        <v>617</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84"/>
      <c r="C630" s="284"/>
      <c r="D630" s="290"/>
      <c r="E630" s="33" t="s">
        <v>618</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84"/>
      <c r="C631" s="284"/>
      <c r="D631" s="290"/>
      <c r="E631" s="33" t="s">
        <v>619</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84"/>
      <c r="C632" s="284"/>
      <c r="D632" s="290"/>
      <c r="E632" s="33" t="s">
        <v>157</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81</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82</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83</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84"/>
      <c r="C636" s="284"/>
      <c r="D636" s="290"/>
      <c r="E636" s="10" t="s">
        <v>84</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85</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86</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87</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88</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f>8366.87+480822.8</f>
        <v>489189.67</v>
      </c>
      <c r="X640" s="225">
        <f t="shared" si="88"/>
        <v>210810.33000000002</v>
      </c>
    </row>
    <row r="641" spans="2:24" ht="47.25">
      <c r="B641" s="284"/>
      <c r="C641" s="284"/>
      <c r="D641" s="290"/>
      <c r="E641" s="134" t="s">
        <v>89</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90</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72</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583</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609</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610</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611</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612</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436</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91</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84"/>
      <c r="C651" s="284"/>
      <c r="D651" s="290"/>
      <c r="E651" s="134" t="s">
        <v>92</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84"/>
      <c r="C652" s="284"/>
      <c r="D652" s="290"/>
      <c r="E652" s="134" t="s">
        <v>93</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133</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v>146902.97</v>
      </c>
      <c r="X653" s="225">
        <f t="shared" si="88"/>
        <v>253097.03</v>
      </c>
    </row>
    <row r="654" spans="2:24" ht="63">
      <c r="B654" s="284"/>
      <c r="C654" s="284"/>
      <c r="D654" s="290"/>
      <c r="E654" s="134" t="s">
        <v>134</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135</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v>166086</v>
      </c>
      <c r="X655" s="225">
        <f t="shared" si="88"/>
        <v>76914</v>
      </c>
    </row>
    <row r="656" spans="2:24" ht="78.75">
      <c r="B656" s="284"/>
      <c r="C656" s="284"/>
      <c r="D656" s="290"/>
      <c r="E656" s="10" t="s">
        <v>156</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84"/>
      <c r="C657" s="284"/>
      <c r="D657" s="290"/>
      <c r="E657" s="10" t="s">
        <v>136</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137</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696</v>
      </c>
      <c r="C659" s="283" t="s">
        <v>708</v>
      </c>
      <c r="D659" s="289" t="s">
        <v>94</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717</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620</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138</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139</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793</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257</v>
      </c>
      <c r="C665" s="283" t="s">
        <v>119</v>
      </c>
      <c r="D665" s="289" t="s">
        <v>258</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1295153.9699999997</v>
      </c>
      <c r="X665" s="225">
        <f t="shared" si="94"/>
        <v>4053739.38</v>
      </c>
    </row>
    <row r="666" spans="2:24" ht="63">
      <c r="B666" s="284"/>
      <c r="C666" s="284"/>
      <c r="D666" s="290"/>
      <c r="E666" s="33" t="s">
        <v>73</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74</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75</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76</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77</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78</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79</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608</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837</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838</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839</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840</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202</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203</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204</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205</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140</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794</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795</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796</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797</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207</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367</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206</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329</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330</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331</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84"/>
      <c r="C693" s="284"/>
      <c r="D693" s="290"/>
      <c r="E693" s="134" t="s">
        <v>332</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333</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334</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335</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84"/>
      <c r="C697" s="284"/>
      <c r="D697" s="290"/>
      <c r="E697" s="134" t="s">
        <v>336</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337</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338</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84"/>
      <c r="C700" s="284"/>
      <c r="D700" s="290"/>
      <c r="E700" s="134" t="s">
        <v>339</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84"/>
      <c r="C701" s="284"/>
      <c r="D701" s="290"/>
      <c r="E701" s="134" t="s">
        <v>340</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84"/>
      <c r="C702" s="284"/>
      <c r="D702" s="290"/>
      <c r="E702" s="134" t="s">
        <v>371</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372</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183</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184</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185</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186</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187</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194</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263</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195</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196</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197</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84"/>
      <c r="C714" s="284"/>
      <c r="D714" s="290"/>
      <c r="E714" s="134" t="s">
        <v>198</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60</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84"/>
      <c r="C716" s="284"/>
      <c r="D716" s="290"/>
      <c r="E716" s="138" t="s">
        <v>680</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692</v>
      </c>
      <c r="C717" s="324" t="s">
        <v>235</v>
      </c>
      <c r="D717" s="289" t="s">
        <v>517</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681</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682</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683</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684</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693</v>
      </c>
      <c r="C722" s="343" t="s">
        <v>113</v>
      </c>
      <c r="D722" s="341" t="s">
        <v>702</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0</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718</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1</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2</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685</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686</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687</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688</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689</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219</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509</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510</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220</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221</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704</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3</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4</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222</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223</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117</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230</v>
      </c>
      <c r="C743" s="287" t="s">
        <v>228</v>
      </c>
      <c r="D743" s="288" t="s">
        <v>167</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739</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693</v>
      </c>
      <c r="C745" s="343" t="s">
        <v>113</v>
      </c>
      <c r="D745" s="341" t="s">
        <v>702</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5</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6</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224</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159</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7</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8</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738</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9</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739</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740</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729</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265</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230</v>
      </c>
      <c r="C758" s="342" t="s">
        <v>228</v>
      </c>
      <c r="D758" s="341" t="s">
        <v>167</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266</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267</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268</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269</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345</v>
      </c>
      <c r="C763" s="324" t="s">
        <v>118</v>
      </c>
      <c r="D763" s="289" t="s">
        <v>270</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348</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349</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357</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748</v>
      </c>
      <c r="C767" s="324" t="s">
        <v>118</v>
      </c>
      <c r="D767" s="289" t="s">
        <v>44</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741</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710</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29134340.619999997</v>
      </c>
      <c r="X769" s="225">
        <f t="shared" si="102"/>
        <v>59186737.88</v>
      </c>
    </row>
    <row r="770" spans="2:24" ht="126">
      <c r="B770" s="183">
        <v>180411</v>
      </c>
      <c r="C770" s="183"/>
      <c r="D770" s="183" t="s">
        <v>545</v>
      </c>
      <c r="E770" s="183" t="s">
        <v>34</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35</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29134340.619999997</v>
      </c>
      <c r="X771" s="225">
        <f t="shared" si="102"/>
        <v>99355996.43</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2015-07-21T13:22:50Z</dcterms:modified>
  <cp:category/>
  <cp:version/>
  <cp:contentType/>
  <cp:contentStatus/>
</cp:coreProperties>
</file>